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<sst xmlns="http://schemas.openxmlformats.org/spreadsheetml/2006/main" count="74" uniqueCount="62">
  <si>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</si>
  <si>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</si>
  <si>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</si>
  <si>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</si>
  <si>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</si>
  <si>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</si>
  <si>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</si>
  <si>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</si>
  <si>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* - 1,36 руб/кв.м. - расценка УО на выполнение функций по управлению МКД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</si>
  <si>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</si>
  <si>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</si>
  <si>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</si>
  <si>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</si>
  <si>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</si>
  <si>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</si>
  <si>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</si>
  <si>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</si>
  <si>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</si>
  <si>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</si>
  <si>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</si>
  <si>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</si>
  <si>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</si>
  <si>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</si>
  <si>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</si>
  <si>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</si>
  <si>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</si>
  <si>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Предложение собственникам помещений в МКД ул.Юбилейная дом №52</t>
  </si>
  <si>
    <t>Стоимость работ, услуг в год, руб.</t>
  </si>
  <si>
    <t>1,57 руб./кв.м. - расценка УО на выполнение функций по управлению МКД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</si>
  <si>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5863,6</t>
    </r>
  </si>
  <si>
    <t>1,00 руб/кв.м.  х 5863,6</t>
  </si>
  <si>
    <t>19,41 руб/кв.м.  х 5863,6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</si>
  <si>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</si>
  <si>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</si>
  <si>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Годовая стоимость (руб./год)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</si>
  <si>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</si>
  <si>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</si>
  <si>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</si>
  <si>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</si>
  <si>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</si>
  <si>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 xml:space="preserve">Работы, выполняемые в целях надлежащего содержания систем вентиляции 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</si>
  <si>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</si>
  <si>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</si>
  <si>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</si>
  <si>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</si>
  <si>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</si>
  <si>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систем ВДГО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</si>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</sst>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_-* #,##0.0_р_._-;\-* #,##0.0_р_._-;_-* &quot;-&quot;??_р_._-;_-@_-"/>
    <numFmt numFmtId="177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41" fillId="0" borderId="10" xfId="52" applyFont="1" applyBorder="1" applyAlignment="1">
      <alignment horizontal="center" vertical="center" wrapText="1"/>
      <protection/>
    </xf>
    <xf numFmtId="173" fontId="41" fillId="0" borderId="10" xfId="59" applyFont="1" applyBorder="1" applyAlignment="1">
      <alignment horizontal="center" vertical="center" wrapText="1"/>
    </xf>
    <xf numFmtId="49" fontId="43" fillId="0" borderId="0" xfId="52" applyNumberFormat="1" applyFont="1" applyAlignment="1">
      <alignment horizontal="left" vertical="center"/>
      <protection/>
    </xf>
    <xf numFmtId="0" fontId="43" fillId="0" borderId="0" xfId="52" applyFont="1" applyAlignment="1">
      <alignment vertical="center"/>
      <protection/>
    </xf>
    <xf numFmtId="0" fontId="43" fillId="0" borderId="0" xfId="52" applyFont="1" applyAlignment="1">
      <alignment horizontal="center" vertical="center"/>
      <protection/>
    </xf>
    <xf numFmtId="173" fontId="43" fillId="0" borderId="0" xfId="59" applyFont="1" applyAlignment="1">
      <alignment horizontal="center" vertical="center"/>
    </xf>
    <xf numFmtId="0" fontId="43" fillId="0" borderId="0" xfId="52" applyFont="1" applyAlignment="1">
      <alignment horizontal="left" vertical="center"/>
      <protection/>
    </xf>
    <xf numFmtId="49" fontId="43" fillId="0" borderId="10" xfId="52" applyNumberFormat="1" applyFont="1" applyBorder="1" applyAlignment="1">
      <alignment horizontal="center" vertical="center" wrapText="1"/>
      <protection/>
    </xf>
    <xf numFmtId="2" fontId="43" fillId="0" borderId="10" xfId="52" applyNumberFormat="1" applyFont="1" applyBorder="1" applyAlignment="1">
      <alignment horizontal="center" vertical="center" wrapText="1"/>
      <protection/>
    </xf>
    <xf numFmtId="173" fontId="43" fillId="0" borderId="10" xfId="59" applyFont="1" applyFill="1" applyBorder="1" applyAlignment="1">
      <alignment horizontal="center" vertical="center" wrapText="1"/>
    </xf>
    <xf numFmtId="0" fontId="43" fillId="0" borderId="0" xfId="52" applyFont="1" applyAlignment="1">
      <alignment vertical="center" wrapText="1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2" fontId="43" fillId="0" borderId="10" xfId="52" applyNumberFormat="1" applyFont="1" applyBorder="1" applyAlignment="1">
      <alignment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43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0" fontId="44" fillId="0" borderId="10" xfId="52" applyFont="1" applyBorder="1" applyAlignment="1">
      <alignment vertical="center" wrapText="1"/>
      <protection/>
    </xf>
    <xf numFmtId="49" fontId="43" fillId="0" borderId="0" xfId="52" applyNumberFormat="1" applyFont="1" applyAlignment="1">
      <alignment horizontal="center" vertical="center" wrapText="1"/>
      <protection/>
    </xf>
    <xf numFmtId="0" fontId="43" fillId="0" borderId="0" xfId="52" applyFont="1" applyAlignment="1">
      <alignment horizontal="left" vertical="center" wrapText="1"/>
      <protection/>
    </xf>
    <xf numFmtId="0" fontId="43" fillId="0" borderId="0" xfId="52" applyFont="1" applyAlignment="1">
      <alignment horizontal="center" vertical="center" wrapText="1"/>
      <protection/>
    </xf>
    <xf numFmtId="173" fontId="43" fillId="0" borderId="0" xfId="59" applyFont="1" applyAlignment="1">
      <alignment horizontal="center" vertical="center" wrapText="1"/>
    </xf>
    <xf numFmtId="177" fontId="44" fillId="0" borderId="10" xfId="59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+&#1083;&#1080;&#1092;&#1090;+&#1074;&#1076;&#1075;&#1086;+\&#1055;&#1086;&#1073;&#1077;&#1076;&#1099;%20153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18.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3" t="s">
        <v>26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</row>
    <row r="2" spans="1:12" s="10" customFormat="1" ht="21">
      <c r="A2" s="13" t="s">
        <v>25</v>
      </c>
      <c r="B2" s="13"/>
      <c r="C2" s="13"/>
      <c r="D2" s="13"/>
      <c r="E2" s="13"/>
      <c r="F2" s="13"/>
      <c r="G2" s="13"/>
      <c r="H2" s="13"/>
      <c r="I2" s="9"/>
      <c r="J2" s="9"/>
      <c r="K2" s="9"/>
      <c r="L2" s="9"/>
    </row>
    <row r="4" spans="1:7" s="4" customFormat="1" ht="18.75">
      <c r="A4" s="4" t="s">
        <v>0</v>
      </c>
      <c r="G4" s="4" t="s">
        <v>11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21</v>
      </c>
      <c r="E7" s="15" t="s">
        <v>27</v>
      </c>
      <c r="F7" s="6"/>
      <c r="G7" s="5" t="s">
        <v>9</v>
      </c>
      <c r="H7" s="5" t="s">
        <v>10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29</v>
      </c>
      <c r="D8" s="8">
        <f>1.57*H9</f>
        <v>9205.852</v>
      </c>
      <c r="E8" s="16">
        <f>ROUND(D8*12,2)</f>
        <v>110470.22</v>
      </c>
      <c r="F8" s="6"/>
      <c r="G8" s="7" t="s">
        <v>12</v>
      </c>
      <c r="H8" s="8">
        <f>D11</f>
        <v>128881.92800000001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31</v>
      </c>
      <c r="D9" s="8">
        <f>19.41*H9</f>
        <v>113812.47600000001</v>
      </c>
      <c r="E9" s="16">
        <f>ROUND(D9*12,2)</f>
        <v>1365749.71</v>
      </c>
      <c r="F9" s="6"/>
      <c r="G9" s="7" t="s">
        <v>18</v>
      </c>
      <c r="H9" s="5">
        <v>5863.6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13</v>
      </c>
      <c r="C10" s="5" t="s">
        <v>30</v>
      </c>
      <c r="D10" s="8">
        <f>1*H9</f>
        <v>5863.6</v>
      </c>
      <c r="E10" s="16">
        <f>ROUND(D10*12,2)</f>
        <v>70363.2</v>
      </c>
      <c r="F10" s="6"/>
      <c r="G10" s="7" t="s">
        <v>22</v>
      </c>
      <c r="H10" s="12">
        <f>H8/H9</f>
        <v>21.98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23</v>
      </c>
      <c r="C11" s="5"/>
      <c r="D11" s="8">
        <f>SUM(D8:D10)</f>
        <v>128881.92800000001</v>
      </c>
      <c r="E11" s="16">
        <f>SUM(E8:E10)</f>
        <v>1546583.13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8</v>
      </c>
      <c r="B13" s="14" t="s">
        <v>28</v>
      </c>
      <c r="C13" s="14"/>
      <c r="D13" s="14"/>
      <c r="E13" s="14"/>
      <c r="F13" s="14"/>
      <c r="G13" s="14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19" sqref="D19"/>
    </sheetView>
  </sheetViews>
  <sheetFormatPr defaultColWidth="8.8515625" defaultRowHeight="15"/>
  <cols>
    <col min="1" max="1" width="7.57421875" style="38" customWidth="1"/>
    <col min="2" max="2" width="88.7109375" style="39" customWidth="1"/>
    <col min="3" max="3" width="18.8515625" style="40" customWidth="1"/>
    <col min="4" max="4" width="20.57421875" style="41" bestFit="1" customWidth="1"/>
    <col min="5" max="5" width="36.57421875" style="25" customWidth="1"/>
    <col min="6" max="16384" width="8.8515625" style="25" customWidth="1"/>
  </cols>
  <sheetData>
    <row r="1" spans="1:4" s="18" customFormat="1" ht="15.75">
      <c r="A1" s="17" t="s">
        <v>32</v>
      </c>
      <c r="C1" s="19"/>
      <c r="D1" s="20"/>
    </row>
    <row r="2" spans="1:11" s="18" customFormat="1" ht="15.75">
      <c r="A2" s="17" t="s">
        <v>17</v>
      </c>
      <c r="B2" s="21"/>
      <c r="C2" s="19"/>
      <c r="D2" s="20"/>
      <c r="E2" s="21"/>
      <c r="F2" s="21"/>
      <c r="G2" s="21"/>
      <c r="H2" s="21"/>
      <c r="I2" s="21"/>
      <c r="J2" s="21"/>
      <c r="K2" s="21"/>
    </row>
    <row r="3" spans="1:11" s="18" customFormat="1" ht="15.75">
      <c r="A3" s="17"/>
      <c r="B3" s="21"/>
      <c r="C3" s="19"/>
      <c r="D3" s="20"/>
      <c r="E3" s="21"/>
      <c r="F3" s="21"/>
      <c r="G3" s="21"/>
      <c r="H3" s="21"/>
      <c r="I3" s="21"/>
      <c r="J3" s="21"/>
      <c r="K3" s="21"/>
    </row>
    <row r="4" spans="1:5" ht="63">
      <c r="A4" s="22" t="s">
        <v>14</v>
      </c>
      <c r="B4" s="23" t="s">
        <v>15</v>
      </c>
      <c r="C4" s="23" t="s">
        <v>33</v>
      </c>
      <c r="D4" s="24" t="s">
        <v>34</v>
      </c>
      <c r="E4" s="23" t="s">
        <v>19</v>
      </c>
    </row>
    <row r="5" spans="1:5" ht="31.5">
      <c r="A5" s="26">
        <v>1</v>
      </c>
      <c r="B5" s="27" t="s">
        <v>35</v>
      </c>
      <c r="C5" s="28">
        <v>0.58</v>
      </c>
      <c r="D5" s="29">
        <f>C5*Расчет!$H$9*12</f>
        <v>40810.656</v>
      </c>
      <c r="E5" s="30" t="s">
        <v>20</v>
      </c>
    </row>
    <row r="6" spans="1:5" ht="31.5">
      <c r="A6" s="26">
        <v>2</v>
      </c>
      <c r="B6" s="31" t="s">
        <v>36</v>
      </c>
      <c r="C6" s="28">
        <f>SUM(C7:C11)</f>
        <v>7.79</v>
      </c>
      <c r="D6" s="28">
        <f>SUM(D7:D11)</f>
        <v>548129.3280000001</v>
      </c>
      <c r="E6" s="30" t="s">
        <v>20</v>
      </c>
    </row>
    <row r="7" spans="1:5" ht="31.5">
      <c r="A7" s="22" t="s">
        <v>37</v>
      </c>
      <c r="B7" s="32" t="s">
        <v>38</v>
      </c>
      <c r="C7" s="23">
        <v>2.44</v>
      </c>
      <c r="D7" s="24">
        <f>C7*Расчет!$H$9*12</f>
        <v>171686.208</v>
      </c>
      <c r="E7" s="30" t="s">
        <v>20</v>
      </c>
    </row>
    <row r="8" spans="1:5" ht="31.5">
      <c r="A8" s="22" t="s">
        <v>39</v>
      </c>
      <c r="B8" s="32" t="s">
        <v>40</v>
      </c>
      <c r="C8" s="23">
        <v>0.17</v>
      </c>
      <c r="D8" s="24">
        <f>C8*Расчет!$H$9*12</f>
        <v>11961.744000000002</v>
      </c>
      <c r="E8" s="30" t="s">
        <v>20</v>
      </c>
    </row>
    <row r="9" spans="1:5" ht="31.5">
      <c r="A9" s="22" t="s">
        <v>41</v>
      </c>
      <c r="B9" s="33" t="s">
        <v>42</v>
      </c>
      <c r="C9" s="23">
        <v>4.22</v>
      </c>
      <c r="D9" s="24">
        <f>C9*Расчет!$H$9*12</f>
        <v>296932.704</v>
      </c>
      <c r="E9" s="30" t="s">
        <v>20</v>
      </c>
    </row>
    <row r="10" spans="1:5" ht="31.5">
      <c r="A10" s="22" t="s">
        <v>43</v>
      </c>
      <c r="B10" s="32" t="s">
        <v>44</v>
      </c>
      <c r="C10" s="23">
        <v>0.53</v>
      </c>
      <c r="D10" s="24">
        <f>C10*Расчет!$H$9*12</f>
        <v>37292.49600000001</v>
      </c>
      <c r="E10" s="30" t="s">
        <v>20</v>
      </c>
    </row>
    <row r="11" spans="1:5" ht="31.5">
      <c r="A11" s="22" t="s">
        <v>45</v>
      </c>
      <c r="B11" s="32" t="s">
        <v>46</v>
      </c>
      <c r="C11" s="23">
        <v>0.43</v>
      </c>
      <c r="D11" s="24">
        <f>C11*Расчет!$H$9*12</f>
        <v>30256.176</v>
      </c>
      <c r="E11" s="30" t="s">
        <v>20</v>
      </c>
    </row>
    <row r="12" spans="1:5" ht="31.5">
      <c r="A12" s="26" t="s">
        <v>47</v>
      </c>
      <c r="B12" s="34" t="s">
        <v>48</v>
      </c>
      <c r="C12" s="28">
        <f>SUM(C13:C16)</f>
        <v>11.04</v>
      </c>
      <c r="D12" s="28">
        <f>SUM(D13:D16)</f>
        <v>776809.728</v>
      </c>
      <c r="E12" s="30" t="s">
        <v>20</v>
      </c>
    </row>
    <row r="13" spans="1:5" ht="31.5">
      <c r="A13" s="22" t="s">
        <v>49</v>
      </c>
      <c r="B13" s="32" t="s">
        <v>16</v>
      </c>
      <c r="C13" s="23">
        <v>4.91</v>
      </c>
      <c r="D13" s="24">
        <f>C13*Расчет!$H$9*12</f>
        <v>345483.31200000003</v>
      </c>
      <c r="E13" s="30" t="s">
        <v>20</v>
      </c>
    </row>
    <row r="14" spans="1:5" ht="47.25">
      <c r="A14" s="22" t="s">
        <v>50</v>
      </c>
      <c r="B14" s="32" t="s">
        <v>51</v>
      </c>
      <c r="C14" s="23">
        <v>4.95</v>
      </c>
      <c r="D14" s="24">
        <f>C14*Расчет!$H$9*12</f>
        <v>348297.84</v>
      </c>
      <c r="E14" s="30" t="s">
        <v>20</v>
      </c>
    </row>
    <row r="15" spans="1:5" ht="31.5">
      <c r="A15" s="22" t="s">
        <v>52</v>
      </c>
      <c r="B15" s="32" t="s">
        <v>53</v>
      </c>
      <c r="C15" s="23">
        <v>0.2</v>
      </c>
      <c r="D15" s="24">
        <f>C15*Расчет!$H$9*12</f>
        <v>14072.64</v>
      </c>
      <c r="E15" s="30" t="s">
        <v>20</v>
      </c>
    </row>
    <row r="16" spans="1:5" ht="31.5">
      <c r="A16" s="22" t="s">
        <v>54</v>
      </c>
      <c r="B16" s="33" t="s">
        <v>55</v>
      </c>
      <c r="C16" s="23">
        <v>0.98</v>
      </c>
      <c r="D16" s="24">
        <f>C16*Расчет!$H$9*12</f>
        <v>68955.936</v>
      </c>
      <c r="E16" s="30" t="s">
        <v>20</v>
      </c>
    </row>
    <row r="17" spans="1:5" ht="31.5">
      <c r="A17" s="26" t="s">
        <v>56</v>
      </c>
      <c r="B17" s="35" t="s">
        <v>57</v>
      </c>
      <c r="C17" s="28">
        <v>1.57</v>
      </c>
      <c r="D17" s="29">
        <f>C17*Расчет!$H$9*12</f>
        <v>110470.22400000002</v>
      </c>
      <c r="E17" s="30" t="s">
        <v>58</v>
      </c>
    </row>
    <row r="18" spans="1:5" ht="22.5" customHeight="1">
      <c r="A18" s="26" t="s">
        <v>59</v>
      </c>
      <c r="B18" s="36" t="s">
        <v>60</v>
      </c>
      <c r="C18" s="28">
        <v>1</v>
      </c>
      <c r="D18" s="29">
        <f>C18*Расчет!$H$9*12</f>
        <v>70363.20000000001</v>
      </c>
      <c r="E18" s="30" t="s">
        <v>24</v>
      </c>
    </row>
    <row r="19" spans="1:5" ht="25.5" customHeight="1">
      <c r="A19" s="26"/>
      <c r="B19" s="31" t="s">
        <v>61</v>
      </c>
      <c r="C19" s="28">
        <f>C5+C6+C12+C17+C18</f>
        <v>21.979999999999997</v>
      </c>
      <c r="D19" s="42">
        <f>D5+D6+D12+D17+D18</f>
        <v>1546583.136</v>
      </c>
      <c r="E19" s="37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2022-12-21T12:38:02Z</dcterms:modified>
  <cp:category/>
  <cp:version/>
  <cp:contentType/>
  <cp:contentStatus/>
</cp:coreProperties>
</file>